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Dobrowolska\01_PALMIARNIA\00_BAZA_PALMIARNIA\03.Zamówienia publiczne\3.Wykonawca\1.SIWZ\"/>
    </mc:Choice>
  </mc:AlternateContent>
  <xr:revisionPtr revIDLastSave="0" documentId="8_{D6EFBCC0-1352-4D66-BDEF-D3E7594ADE32}" xr6:coauthVersionLast="47" xr6:coauthVersionMax="47" xr10:uidLastSave="{00000000-0000-0000-0000-000000000000}"/>
  <bookViews>
    <workbookView xWindow="-108" yWindow="-108" windowWidth="23256" windowHeight="12456" xr2:uid="{58660B01-46C9-4E02-9B11-065D135C1C03}"/>
  </bookViews>
  <sheets>
    <sheet name="TER" sheetId="7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7" l="1"/>
  <c r="F62" i="7"/>
  <c r="G62" i="7" s="1"/>
  <c r="D58" i="7"/>
  <c r="G56" i="7"/>
  <c r="G52" i="7"/>
  <c r="G50" i="7"/>
  <c r="G46" i="7"/>
  <c r="G40" i="7"/>
  <c r="G36" i="7"/>
  <c r="G34" i="7"/>
  <c r="G30" i="7"/>
  <c r="G24" i="7"/>
  <c r="G18" i="7"/>
  <c r="G12" i="7"/>
  <c r="G22" i="7" l="1"/>
  <c r="G38" i="7"/>
  <c r="G54" i="7"/>
  <c r="G28" i="7"/>
  <c r="G44" i="7"/>
  <c r="G14" i="7"/>
  <c r="G26" i="7"/>
  <c r="G42" i="7"/>
  <c r="G58" i="7"/>
  <c r="E66" i="7" l="1"/>
  <c r="E65" i="7" s="1"/>
  <c r="F31" i="7"/>
  <c r="F30" i="7" s="1"/>
  <c r="F25" i="7"/>
  <c r="F24" i="7" s="1"/>
  <c r="F51" i="7"/>
  <c r="F50" i="7" s="1"/>
  <c r="F57" i="7"/>
  <c r="F56" i="7" s="1"/>
  <c r="H58" i="7"/>
  <c r="F37" i="7"/>
  <c r="F36" i="7" s="1"/>
  <c r="F47" i="7"/>
  <c r="F46" i="7" s="1"/>
  <c r="F19" i="7"/>
  <c r="F18" i="7" s="1"/>
  <c r="F35" i="7"/>
  <c r="F34" i="7" s="1"/>
  <c r="F53" i="7"/>
  <c r="F52" i="7" s="1"/>
  <c r="F13" i="7"/>
  <c r="F12" i="7" s="1"/>
  <c r="F27" i="7"/>
  <c r="F26" i="7" s="1"/>
  <c r="F41" i="7"/>
  <c r="F40" i="7" s="1"/>
  <c r="F29" i="7"/>
  <c r="F28" i="7" s="1"/>
  <c r="F23" i="7"/>
  <c r="F22" i="7" s="1"/>
  <c r="F43" i="7"/>
  <c r="F42" i="7" s="1"/>
  <c r="F39" i="7"/>
  <c r="F38" i="7" s="1"/>
  <c r="F55" i="7"/>
  <c r="F54" i="7" s="1"/>
  <c r="F45" i="7"/>
  <c r="F44" i="7" s="1"/>
  <c r="F15" i="7"/>
  <c r="F14" i="7" s="1"/>
  <c r="F33" i="7"/>
  <c r="F32" i="7" s="1"/>
  <c r="G32" i="7"/>
  <c r="F11" i="7"/>
  <c r="G10" i="7"/>
  <c r="F17" i="7"/>
  <c r="F16" i="7" s="1"/>
  <c r="G16" i="7"/>
  <c r="F49" i="7"/>
  <c r="F48" i="7" s="1"/>
  <c r="G48" i="7"/>
  <c r="G20" i="7"/>
  <c r="F21" i="7"/>
  <c r="F20" i="7" s="1"/>
  <c r="F10" i="7" l="1"/>
  <c r="F58" i="7"/>
</calcChain>
</file>

<file path=xl/sharedStrings.xml><?xml version="1.0" encoding="utf-8"?>
<sst xmlns="http://schemas.openxmlformats.org/spreadsheetml/2006/main" count="123" uniqueCount="104">
  <si>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</si>
  <si>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</si>
  <si>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</si>
  <si>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</si>
  <si>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</si>
  <si>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</si>
  <si>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</si>
  <si>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>RAZEM [zakres podstawowy]</t>
  </si>
  <si>
    <t xml:space="preserve"> wskaźnik %  </t>
  </si>
  <si>
    <t>-</t>
  </si>
  <si>
    <t>ISTOTNE ZAŁOŻENIA TER</t>
  </si>
  <si>
    <t>Tabela Elementów Rozliczeniowych (TER) - Załącznik nr 1 do Oferty</t>
  </si>
  <si>
    <t>„Kompleksowa przebudowa obiektów Palmiarni Poznańskiej”</t>
  </si>
  <si>
    <t>Wykonanie wszystkich robót wynikających z SWZ w zakresie pawilonu nr 1 pawilon szklarniowy</t>
  </si>
  <si>
    <t>Wykonanie wszystkich robót wynikających z SWZ w zakresie pawilonu nr 2 pawilon szklarniowy</t>
  </si>
  <si>
    <t>Pawilon 2</t>
  </si>
  <si>
    <t>Pawilon 1</t>
  </si>
  <si>
    <t>Pawilon 3</t>
  </si>
  <si>
    <t>Pawilon 4</t>
  </si>
  <si>
    <t>Pawilon 15</t>
  </si>
  <si>
    <t>Wykonanie wszystkich robót wynikających z SWZ w zakresie pawilonu nr 3 pawilon szklarniowy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</si>
  <si>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</si>
  <si>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</si>
  <si>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</si>
  <si>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</si>
  <si>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</si>
  <si>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</si>
  <si>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</si>
  <si>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</si>
  <si>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</si>
  <si>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</si>
  <si>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</si>
  <si>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</si>
  <si>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Wykonanie wszystkich robót wynikających z SWZ w zakresie pawilonu nr 4 pawilon szklarniowy</t>
  </si>
  <si>
    <t>Wykonanie wszystkich robót wynikających z SWZ w zakresie pawilonu nr 10 pawilon szklarniowy</t>
  </si>
  <si>
    <t>Pawilon 10</t>
  </si>
  <si>
    <t>Wykonanie wszystkich robót wynikających z SWZ w zakresie pawilonu nr 15 pawilon szklarniowy</t>
  </si>
  <si>
    <t xml:space="preserve">Wykonanie wszystkich robót wynikających z SWZ w zakresie segmentu 11 część administracyjno-socjalna i techniczna </t>
  </si>
  <si>
    <t>Segment 11</t>
  </si>
  <si>
    <t>Segment 12</t>
  </si>
  <si>
    <t>Segment 13</t>
  </si>
  <si>
    <t>Segment 14</t>
  </si>
  <si>
    <t xml:space="preserve">Wykonanie wszystkich robót wynikających z SWZ w zakresie segmentu 12 część administracyjno-socjalna i techniczna </t>
  </si>
  <si>
    <t xml:space="preserve">Wykonanie wszystkich robót wynikających z SWZ w zakresie segmentu 13 część administracyjno-socjalna i techniczna </t>
  </si>
  <si>
    <t xml:space="preserve">Wykonanie wszystkich robót wynikających z SWZ w zakresie segmentu 14 część administracyjno-socjalna i techniczna </t>
  </si>
  <si>
    <t>13.</t>
  </si>
  <si>
    <t xml:space="preserve">Wykonanie wszystkich robót wynikających z SWZ w zakresie segmentu 16 pawilon wejściowy </t>
  </si>
  <si>
    <t>Pawilon wejściowy</t>
  </si>
  <si>
    <t>14.</t>
  </si>
  <si>
    <t>15.</t>
  </si>
  <si>
    <t>16.</t>
  </si>
  <si>
    <t>17.</t>
  </si>
  <si>
    <t>Wykonanie wszystkich robót wynikających z SWZ w zakresie segmentu 18 akwarium</t>
  </si>
  <si>
    <t>Wykonanie wszystkich robót wynikających z SWZ w zakresie segmentu 17 kawiarnia</t>
  </si>
  <si>
    <t>Akwarium</t>
  </si>
  <si>
    <t>Kawiarnia</t>
  </si>
  <si>
    <t>Budynek 19</t>
  </si>
  <si>
    <t>Budynek 20</t>
  </si>
  <si>
    <t>Segmenty 21, 25, 26</t>
  </si>
  <si>
    <t>Wykonanie wszystkich robót wynikających z SWZ w zakresie segmentu 19 budynek techniczny</t>
  </si>
  <si>
    <t>Wykonanie wszystkich robót wynikających z SWZ w zakresie segmentu 20 budynek techniczny</t>
  </si>
  <si>
    <t>Wykonanie wszystkich robót wynikających z SWZ w zakresie segmentu 21 garaż; placu gospodarczego nr 25 oraz placu gospodarczego przy garażu nr 26</t>
  </si>
  <si>
    <t>PZT i zieleń Etap I</t>
  </si>
  <si>
    <t>Etap II</t>
  </si>
  <si>
    <t>Pawilon 5</t>
  </si>
  <si>
    <t>Wykonanie wszystkich robót wynikających z SWZ w zakresie pawilonu nr 5 pawilon szklarniowy</t>
  </si>
  <si>
    <t>Wykonanie wszystkich robót wynikających z SWZ w zakresie pawilonu nr 6 pawilon szklarniowy</t>
  </si>
  <si>
    <t>Wykonanie wszystkich robót wynikających z SWZ w zakresie pawilonu nr 7 pawilon szklarniowy</t>
  </si>
  <si>
    <t>Wykonanie wszystkich robót wynikających z SWZ w zakresie pawilonu nr 8 pawilon szklarniowy</t>
  </si>
  <si>
    <t>Wykonanie wszystkich robót wynikających z SWZ w zakresie pawilonu nr 9 pawilon szklarniowy</t>
  </si>
  <si>
    <t>Pawilon 6</t>
  </si>
  <si>
    <t>Pawilon 7</t>
  </si>
  <si>
    <t>Pawilon 8</t>
  </si>
  <si>
    <t>Pawilon 9</t>
  </si>
  <si>
    <t>PZT i zieleń Etap II</t>
  </si>
  <si>
    <t>Wykonanie wszystkich pozostałych robót wynikających z SWZ w zakresie PZT dla Etapu II</t>
  </si>
  <si>
    <t>Usługa wsparcia/asysty technicznej dotyczącej zarządzania infrastrukturą techniczną zainstalowaną w budynku Palmiarni</t>
  </si>
  <si>
    <t>maksymalny wymiar godzinowy</t>
  </si>
  <si>
    <t>Wartość netto [PLN]</t>
  </si>
  <si>
    <t>Stawka za 1 (jedną) rbh netto [PLN]</t>
  </si>
  <si>
    <t>Etap I</t>
  </si>
  <si>
    <t>17a.</t>
  </si>
  <si>
    <t xml:space="preserve">Usunięcie oraz przesadzenia drzew i krzewów </t>
  </si>
  <si>
    <r>
      <t xml:space="preserve">Wykonawca 30 dni od zawarcia Umowy przedłoży Zamawiającemu Uszczegółowioną Tabelę Elementów Rozliczeniowych (U-TER), sporządzoną z uwzględnieniem łącznego wynagrodzenia Wykonawcy. Zamawiający dopuszcza podział pozycji określonych w TER na poszczególne pozycje U-TER, z zastrzeżeniem, iż procentowy wskaźnik Wykonawcy danej pozycji TER nie może zostać przekroczony, jak również przekroczona nie może zostać suma całkowitej wartości wynagrodzenia Wykonawcy w ramach Umowy. 
</t>
    </r>
    <r>
      <rPr>
        <b/>
        <sz val="9"/>
        <color rgb="FFFF0000"/>
        <rFont val="Verdana"/>
        <family val="2"/>
        <charset val="238"/>
      </rPr>
      <t>JEDNOCZEŚNIE ILOŚĆ WSZYSTKICH POZYCJI U-TER NIE MOŻE PRZEKROCZYĆ 500 POZYCJI.</t>
    </r>
  </si>
  <si>
    <t>ZAKRES PRAWA OPCJI 1</t>
  </si>
  <si>
    <t>ZAKRES PRAWA OPCJI 2</t>
  </si>
  <si>
    <t>Wykonanie robót związanych z przesadzeniem oraz usunięciem drzew i krzewów</t>
  </si>
  <si>
    <t>Wykonanie wszystkich pozostałych robót wynikających z SWZ w zakresie PZT dla Etapu I w tym nasadzenia zastępcze</t>
  </si>
  <si>
    <t>Usługa wykonania okresowych przeglądów serwisowych instalacji i urządzeń</t>
  </si>
  <si>
    <t>maksymalny wskaźnik</t>
  </si>
  <si>
    <t>Wskaźnik % Wykonawcy +/-...%</t>
  </si>
  <si>
    <t>maksymalna zmiana wskaźnika +/- %</t>
  </si>
  <si>
    <t xml:space="preserve">Suma wskaźników % Wykonawcy musi wynosić 100% (komórka F74) </t>
  </si>
  <si>
    <t>W przypadku niezgodności wskaźnika procentowego, w kolumnie E pojawi się informacja "BŁĄD"</t>
  </si>
  <si>
    <t>Kwota brutto 
[PLN]</t>
  </si>
  <si>
    <t>Kwota netto 
[PLN]</t>
  </si>
  <si>
    <t>BRUTTO (VAT 23%)
[PLN]</t>
  </si>
  <si>
    <t>Dla zakresu podstawowego należy uzupełnić żółte pola w kolumnie G (kolumna "Kwota netto [PLN]"</t>
  </si>
  <si>
    <t>Dla PRAWA OPCJI 1 należy uzupełnić pole oznaczone na żółto, tj. "Stawka za 1 (jedną) rbh netto [PLN]"</t>
  </si>
  <si>
    <t>Dla PRAWA OPCJI 2 należy uzupełnić pole oznaczone na żółto, tj.  "Wartość netto [PLN]"</t>
  </si>
  <si>
    <t>Wskaźniki procentowe dla każdego z etapów odnoszą się do sumy wartości netto zakresu podstawowego - komórka G74</t>
  </si>
  <si>
    <t>Wskaźnik procentowy dla ZAKRESU PRAWA OPCJI 2 odnosi się do sumy wartości netto zakresu podstawowego - komórka G74</t>
  </si>
  <si>
    <t xml:space="preserve">Wskaźnik % Wykonawcy dla każdego z etapów w kolumnie F musi się mieścić w przedziale +/-% w kolumnie E w stosunku do wskaźnika w kolumnie D </t>
  </si>
  <si>
    <t>Zamawiający będzie weryfikował poprawność złożonego TER w zakresie podziału wynagrodzrenia na poszczególne etapy rozliczeniowe TER w zakresie weryfikacji wartości % Wskaźnika % Wykoanwcy z dokładnośćią do dwóch mniejsc po przecinku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</si>
</sst>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&quot;+/- &quot;0.00%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12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">
    <xf numFmtId="0" fontId="0" fillId="0" borderId="0" xfId="0"/>
    <xf numFmtId="9" fontId="0" fillId="0" borderId="0" xfId="1" applyFont="1" applyProtection="1"/>
    <xf numFmtId="164" fontId="0" fillId="0" borderId="0" xfId="9" applyFont="1" applyProtection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9" fontId="6" fillId="0" borderId="4" xfId="1" applyFont="1" applyBorder="1" applyAlignment="1" applyProtection="1">
      <alignment horizontal="center" vertical="center" wrapText="1"/>
    </xf>
    <xf numFmtId="16" fontId="8" fillId="0" borderId="8" xfId="0" applyNumberFormat="1" applyFont="1" applyBorder="1" applyAlignment="1">
      <alignment horizontal="left" vertical="center" wrapText="1"/>
    </xf>
    <xf numFmtId="0" fontId="0" fillId="4" borderId="0" xfId="0" applyFill="1" applyAlignment="1">
      <alignment vertical="center"/>
    </xf>
    <xf numFmtId="9" fontId="10" fillId="4" borderId="0" xfId="1" applyFont="1" applyFill="1" applyAlignment="1" applyProtection="1">
      <alignment horizontal="center" vertical="center" wrapText="1"/>
    </xf>
    <xf numFmtId="164" fontId="0" fillId="4" borderId="0" xfId="9" applyFont="1" applyFill="1" applyBorder="1" applyAlignment="1" applyProtection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2" fillId="0" borderId="0" xfId="0" applyFont="1"/>
    <xf numFmtId="164" fontId="12" fillId="0" borderId="0" xfId="9" applyFont="1" applyProtection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9" fontId="10" fillId="0" borderId="3" xfId="0" applyNumberFormat="1" applyFont="1" applyBorder="1" applyAlignment="1">
      <alignment horizontal="left" vertical="center" wrapText="1"/>
    </xf>
    <xf numFmtId="16" fontId="8" fillId="0" borderId="5" xfId="0" applyNumberFormat="1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7" fillId="0" borderId="13" xfId="1" applyNumberFormat="1" applyFont="1" applyFill="1" applyBorder="1" applyAlignment="1" applyProtection="1">
      <alignment horizontal="center" vertical="center"/>
    </xf>
    <xf numFmtId="164" fontId="7" fillId="5" borderId="13" xfId="9" applyFont="1" applyFill="1" applyBorder="1" applyAlignment="1" applyProtection="1">
      <alignment horizontal="center" vertical="center"/>
      <protection locked="0"/>
    </xf>
    <xf numFmtId="164" fontId="7" fillId="0" borderId="13" xfId="9" applyFont="1" applyFill="1" applyBorder="1" applyAlignment="1" applyProtection="1">
      <alignment horizontal="center" vertical="center"/>
      <protection locked="0"/>
    </xf>
    <xf numFmtId="9" fontId="4" fillId="3" borderId="15" xfId="1" applyFont="1" applyFill="1" applyBorder="1" applyAlignment="1" applyProtection="1">
      <alignment horizontal="center" vertical="center" wrapText="1"/>
    </xf>
    <xf numFmtId="10" fontId="7" fillId="0" borderId="3" xfId="1" applyNumberFormat="1" applyFont="1" applyFill="1" applyBorder="1" applyAlignment="1" applyProtection="1">
      <alignment horizontal="center" vertical="center"/>
    </xf>
    <xf numFmtId="10" fontId="6" fillId="0" borderId="4" xfId="0" applyNumberFormat="1" applyFont="1" applyBorder="1" applyAlignment="1">
      <alignment horizontal="center" vertical="center" wrapText="1"/>
    </xf>
    <xf numFmtId="10" fontId="4" fillId="3" borderId="6" xfId="1" applyNumberFormat="1" applyFont="1" applyFill="1" applyBorder="1" applyAlignment="1" applyProtection="1">
      <alignment horizontal="center" vertical="center"/>
    </xf>
    <xf numFmtId="10" fontId="0" fillId="4" borderId="0" xfId="0" applyNumberFormat="1" applyFill="1" applyAlignment="1">
      <alignment horizontal="center" vertical="center" wrapText="1"/>
    </xf>
    <xf numFmtId="10" fontId="4" fillId="3" borderId="15" xfId="1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Alignment="1">
      <alignment vertical="top" wrapText="1"/>
    </xf>
    <xf numFmtId="10" fontId="13" fillId="0" borderId="0" xfId="0" applyNumberFormat="1" applyFont="1" applyAlignment="1">
      <alignment horizontal="left" vertical="center"/>
    </xf>
    <xf numFmtId="10" fontId="0" fillId="0" borderId="0" xfId="0" applyNumberFormat="1"/>
    <xf numFmtId="164" fontId="8" fillId="0" borderId="0" xfId="9" applyFont="1" applyAlignment="1">
      <alignment vertical="top" wrapText="1"/>
    </xf>
    <xf numFmtId="10" fontId="4" fillId="0" borderId="19" xfId="1" applyNumberFormat="1" applyFont="1" applyBorder="1" applyAlignment="1" applyProtection="1">
      <alignment horizontal="center" vertical="center"/>
    </xf>
    <xf numFmtId="10" fontId="0" fillId="0" borderId="0" xfId="9" applyNumberFormat="1" applyFont="1" applyProtection="1"/>
    <xf numFmtId="10" fontId="0" fillId="0" borderId="0" xfId="9" applyNumberFormat="1" applyFont="1" applyFill="1" applyProtection="1"/>
    <xf numFmtId="166" fontId="4" fillId="3" borderId="6" xfId="1" quotePrefix="1" applyNumberFormat="1" applyFont="1" applyFill="1" applyBorder="1" applyAlignment="1" applyProtection="1">
      <alignment horizontal="center" vertical="center"/>
    </xf>
    <xf numFmtId="166" fontId="7" fillId="0" borderId="3" xfId="1" applyNumberFormat="1" applyFont="1" applyFill="1" applyBorder="1" applyAlignment="1" applyProtection="1">
      <alignment horizontal="center" vertical="center"/>
    </xf>
    <xf numFmtId="10" fontId="7" fillId="0" borderId="20" xfId="1" applyNumberFormat="1" applyFont="1" applyFill="1" applyBorder="1" applyAlignment="1" applyProtection="1">
      <alignment horizontal="center" vertical="center"/>
    </xf>
    <xf numFmtId="10" fontId="7" fillId="0" borderId="15" xfId="1" applyNumberFormat="1" applyFont="1" applyFill="1" applyBorder="1" applyAlignment="1" applyProtection="1">
      <alignment horizontal="center" vertical="center"/>
    </xf>
    <xf numFmtId="0" fontId="15" fillId="3" borderId="15" xfId="0" applyFont="1" applyFill="1" applyBorder="1" applyAlignment="1">
      <alignment horizontal="center" vertical="center" wrapText="1"/>
    </xf>
    <xf numFmtId="10" fontId="8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10" fontId="4" fillId="0" borderId="15" xfId="1" applyNumberFormat="1" applyFont="1" applyFill="1" applyBorder="1" applyAlignment="1" applyProtection="1">
      <alignment horizontal="center" vertical="center"/>
    </xf>
    <xf numFmtId="10" fontId="4" fillId="0" borderId="15" xfId="1" applyNumberFormat="1" applyFont="1" applyBorder="1" applyAlignment="1" applyProtection="1">
      <alignment horizontal="center" vertical="center"/>
    </xf>
    <xf numFmtId="164" fontId="4" fillId="0" borderId="21" xfId="9" applyFont="1" applyFill="1" applyBorder="1" applyAlignment="1" applyProtection="1">
      <alignment horizontal="center" vertical="center"/>
    </xf>
    <xf numFmtId="164" fontId="4" fillId="3" borderId="22" xfId="9" applyFont="1" applyFill="1" applyBorder="1" applyAlignment="1" applyProtection="1">
      <alignment horizontal="center" vertical="center"/>
    </xf>
    <xf numFmtId="164" fontId="7" fillId="5" borderId="23" xfId="9" applyFont="1" applyFill="1" applyBorder="1" applyAlignment="1" applyProtection="1">
      <alignment horizontal="center" vertical="center"/>
      <protection locked="0"/>
    </xf>
    <xf numFmtId="164" fontId="7" fillId="5" borderId="25" xfId="9" applyFont="1" applyFill="1" applyBorder="1" applyAlignment="1" applyProtection="1">
      <alignment horizontal="center" vertical="center"/>
      <protection locked="0"/>
    </xf>
    <xf numFmtId="164" fontId="7" fillId="0" borderId="25" xfId="9" applyFont="1" applyFill="1" applyBorder="1" applyAlignment="1" applyProtection="1">
      <alignment horizontal="center" vertical="center"/>
    </xf>
    <xf numFmtId="164" fontId="4" fillId="3" borderId="12" xfId="9" applyFont="1" applyFill="1" applyBorder="1" applyAlignment="1" applyProtection="1">
      <alignment horizontal="center" vertical="center" wrapText="1"/>
    </xf>
    <xf numFmtId="164" fontId="5" fillId="0" borderId="25" xfId="9" applyFont="1" applyBorder="1" applyAlignment="1" applyProtection="1">
      <alignment horizontal="center" vertical="center" wrapText="1"/>
    </xf>
    <xf numFmtId="164" fontId="15" fillId="3" borderId="22" xfId="9" applyFont="1" applyFill="1" applyBorder="1" applyAlignment="1" applyProtection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4" fillId="0" borderId="8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3" fillId="2" borderId="18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4" xfId="2" applyFont="1" applyFill="1" applyBorder="1" applyAlignment="1">
      <alignment horizontal="center" vertical="center"/>
    </xf>
    <xf numFmtId="0" fontId="4" fillId="0" borderId="7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15" fillId="3" borderId="14" xfId="0" applyFont="1" applyFill="1" applyBorder="1" applyAlignment="1">
      <alignment horizontal="left" vertical="center" wrapText="1"/>
    </xf>
    <xf numFmtId="0" fontId="15" fillId="3" borderId="15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4" fillId="6" borderId="0" xfId="0" applyFont="1" applyFill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0" xfId="0" applyFont="1" applyFill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0" fontId="13" fillId="0" borderId="0" xfId="0" applyFont="1" applyAlignment="1">
      <alignment horizontal="right" vertical="center"/>
    </xf>
  </cellXfs>
  <cellStyles count="10">
    <cellStyle name="Dziesiętny 2 2" xfId="4" xr:uid="{5F3E6267-5669-48AD-95EC-27347F8983D7}"/>
    <cellStyle name="Excel Built-in Explanatory Text" xfId="2" xr:uid="{42DB63F0-3413-4DE4-B6DF-CF32ED90DFE9}"/>
    <cellStyle name="Normalny" xfId="0" builtinId="0"/>
    <cellStyle name="Normalny 2 2" xfId="6" xr:uid="{BB6DC601-2C7E-4346-99E4-4F94E24FEC74}"/>
    <cellStyle name="Normalny 6" xfId="3" xr:uid="{5346CDEB-6B6C-47C0-B220-416F33AECB4F}"/>
    <cellStyle name="Procentowy" xfId="1" builtinId="5"/>
    <cellStyle name="Procentowy 2" xfId="7" xr:uid="{558D737E-FE48-466A-A20A-4C7A3112281D}"/>
    <cellStyle name="Walutowy" xfId="9" builtinId="4"/>
    <cellStyle name="Walutowy 2" xfId="8" xr:uid="{16D8FDFC-5643-45C4-B383-1F184AFCD5F1}"/>
    <cellStyle name="Walutowy 2 2" xfId="5" xr:uid="{7EC3535D-02F7-46F5-8AF4-1CB64E4240FC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7CE"/>
      <color rgb="FF9C00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E7FE7-58A8-405A-ADFF-8596510329D0}">
  <sheetPr>
    <pageSetUpPr fitToPage="1"/>
  </sheetPr>
  <dimension ref="A1:S89"/>
  <sheetViews>
    <sheetView tabSelected="1" topLeftCell="A13" zoomScale="85" zoomScaleNormal="85" workbookViewId="0">
      <selection activeCell="J15" sqref="J15"/>
    </sheetView>
  </sheetViews>
  <sheetFormatPr defaultColWidth="9.109375" defaultRowHeight="14.4"/>
  <cols>
    <col min="1" max="1" width="9.109375" customWidth="1"/>
    <col min="2" max="2" width="9.44140625" customWidth="1"/>
    <col min="3" max="3" width="45.5546875" customWidth="1"/>
    <col min="4" max="4" width="12.44140625" style="32" customWidth="1"/>
    <col min="5" max="5" width="15.21875" style="32" customWidth="1"/>
    <col min="6" max="6" width="16" style="1" customWidth="1"/>
    <col min="7" max="7" width="25" customWidth="1"/>
    <col min="8" max="8" width="22" customWidth="1"/>
    <col min="10" max="10" width="20.21875" style="2" bestFit="1" customWidth="1"/>
    <col min="11" max="11" width="21.5546875" style="2" bestFit="1" customWidth="1"/>
    <col min="12" max="14" width="9.109375" style="2"/>
    <col min="15" max="15" width="10.44140625" style="2" bestFit="1" customWidth="1"/>
    <col min="16" max="19" width="9.109375" style="2"/>
  </cols>
  <sheetData>
    <row r="1" spans="1:12">
      <c r="A1" s="59" t="s">
        <v>11</v>
      </c>
      <c r="B1" s="60"/>
      <c r="C1" s="60"/>
      <c r="D1" s="60"/>
      <c r="E1" s="60"/>
      <c r="F1" s="60"/>
      <c r="G1" s="61"/>
    </row>
    <row r="2" spans="1:12">
      <c r="A2" s="62"/>
      <c r="B2" s="63"/>
      <c r="C2" s="63"/>
      <c r="D2" s="63"/>
      <c r="E2" s="63"/>
      <c r="F2" s="63"/>
      <c r="G2" s="64"/>
    </row>
    <row r="3" spans="1:12" ht="15" thickBot="1">
      <c r="A3" s="65"/>
      <c r="B3" s="66"/>
      <c r="C3" s="66"/>
      <c r="D3" s="66"/>
      <c r="E3" s="66"/>
      <c r="F3" s="66"/>
      <c r="G3" s="67"/>
    </row>
    <row r="4" spans="1:12" ht="15.6">
      <c r="A4" s="68" t="s">
        <v>0</v>
      </c>
      <c r="B4" s="69"/>
      <c r="C4" s="69"/>
      <c r="D4" s="70" t="s">
        <v>12</v>
      </c>
      <c r="E4" s="70"/>
      <c r="F4" s="70"/>
      <c r="G4" s="71"/>
    </row>
    <row r="5" spans="1:12" ht="15.6">
      <c r="A5" s="55" t="s">
        <v>1</v>
      </c>
      <c r="B5" s="56"/>
      <c r="C5" s="56"/>
      <c r="D5" s="57" t="s">
        <v>2</v>
      </c>
      <c r="E5" s="57"/>
      <c r="F5" s="57"/>
      <c r="G5" s="58"/>
    </row>
    <row r="6" spans="1:12" ht="33" customHeight="1">
      <c r="A6" s="55" t="s">
        <v>3</v>
      </c>
      <c r="B6" s="56"/>
      <c r="C6" s="56"/>
      <c r="D6" s="57" t="s">
        <v>4</v>
      </c>
      <c r="E6" s="57"/>
      <c r="F6" s="57"/>
      <c r="G6" s="58"/>
    </row>
    <row r="7" spans="1:12">
      <c r="A7" s="72" t="s">
        <v>5</v>
      </c>
      <c r="B7" s="3"/>
      <c r="C7" s="74" t="s">
        <v>6</v>
      </c>
      <c r="D7" s="76"/>
      <c r="E7" s="76"/>
      <c r="F7" s="76"/>
      <c r="G7" s="77"/>
    </row>
    <row r="8" spans="1:12" ht="42" thickBot="1">
      <c r="A8" s="73"/>
      <c r="B8" s="4"/>
      <c r="C8" s="75"/>
      <c r="D8" s="26" t="s">
        <v>8</v>
      </c>
      <c r="E8" s="26" t="s">
        <v>91</v>
      </c>
      <c r="F8" s="5" t="s">
        <v>90</v>
      </c>
      <c r="G8" s="52" t="s">
        <v>95</v>
      </c>
    </row>
    <row r="9" spans="1:12" ht="15" thickBot="1">
      <c r="A9" s="78"/>
      <c r="B9" s="79"/>
      <c r="C9" s="79"/>
      <c r="D9" s="79"/>
      <c r="E9" s="79"/>
      <c r="F9" s="79"/>
      <c r="G9" s="80"/>
    </row>
    <row r="10" spans="1:12" ht="15.6">
      <c r="A10" s="81" t="s">
        <v>80</v>
      </c>
      <c r="B10" s="83" t="s">
        <v>16</v>
      </c>
      <c r="C10" s="84"/>
      <c r="D10" s="27">
        <v>0.05</v>
      </c>
      <c r="E10" s="37">
        <v>0.01</v>
      </c>
      <c r="F10" s="27" t="str">
        <f>IF(OR(F11="-",F11=0),"-",IFERROR(IF(AND(F11&lt;=(D10+E10),F11&gt;=(D10-E10)),"Zgodne","BŁĄD"),"-"))</f>
        <v>-</v>
      </c>
      <c r="G10" s="53">
        <f>ROUND(G11,2)</f>
        <v>0</v>
      </c>
    </row>
    <row r="11" spans="1:12" ht="29.4" thickBot="1">
      <c r="A11" s="82"/>
      <c r="B11" s="6" t="s">
        <v>21</v>
      </c>
      <c r="C11" s="18" t="s">
        <v>13</v>
      </c>
      <c r="D11" s="25"/>
      <c r="E11" s="38"/>
      <c r="F11" s="25" t="str">
        <f>IFERROR(ROUND(G11/$G$58,4),"-")</f>
        <v>-</v>
      </c>
      <c r="G11" s="48"/>
      <c r="L11" s="35"/>
    </row>
    <row r="12" spans="1:12" ht="15.6">
      <c r="A12" s="82"/>
      <c r="B12" s="83" t="s">
        <v>15</v>
      </c>
      <c r="C12" s="84"/>
      <c r="D12" s="27">
        <v>0.04</v>
      </c>
      <c r="E12" s="37">
        <v>5.0000000000000001E-3</v>
      </c>
      <c r="F12" s="27" t="str">
        <f>IF(OR(F13="-",F13=0),"-",IFERROR(IF(AND(F13&lt;=(D12+E12),F13&gt;=(D12-E12)),"Zgodne","BŁĄD"),"-"))</f>
        <v>-</v>
      </c>
      <c r="G12" s="47">
        <f>ROUND(SUM(G13:G13),2)</f>
        <v>0</v>
      </c>
    </row>
    <row r="13" spans="1:12" ht="29.4" thickBot="1">
      <c r="A13" s="82"/>
      <c r="B13" s="6" t="s">
        <v>22</v>
      </c>
      <c r="C13" s="18" t="s">
        <v>14</v>
      </c>
      <c r="D13" s="25"/>
      <c r="E13" s="38"/>
      <c r="F13" s="25" t="str">
        <f>IFERROR(ROUND(G13/$G$58,4),"-")</f>
        <v>-</v>
      </c>
      <c r="G13" s="48"/>
      <c r="L13" s="35"/>
    </row>
    <row r="14" spans="1:12" ht="15.6">
      <c r="A14" s="82"/>
      <c r="B14" s="83" t="s">
        <v>17</v>
      </c>
      <c r="C14" s="84"/>
      <c r="D14" s="27">
        <v>0.04</v>
      </c>
      <c r="E14" s="37">
        <v>5.0000000000000001E-3</v>
      </c>
      <c r="F14" s="27" t="str">
        <f t="shared" ref="F14" si="0">IF(OR(F15="-",F15=0),"-",IFERROR(IF(AND(F15&lt;=(D14+E14),F15&gt;=(D14-E14)),"Zgodne","BŁĄD"),"-"))</f>
        <v>-</v>
      </c>
      <c r="G14" s="47">
        <f>ROUND(SUM(G15:G15),2)</f>
        <v>0</v>
      </c>
    </row>
    <row r="15" spans="1:12" ht="29.4" thickBot="1">
      <c r="A15" s="82"/>
      <c r="B15" s="6" t="s">
        <v>23</v>
      </c>
      <c r="C15" s="18" t="s">
        <v>20</v>
      </c>
      <c r="D15" s="25"/>
      <c r="E15" s="38"/>
      <c r="F15" s="25" t="str">
        <f>IFERROR(ROUND(G15/$G$58,4),"-")</f>
        <v>-</v>
      </c>
      <c r="G15" s="48"/>
      <c r="L15" s="35"/>
    </row>
    <row r="16" spans="1:12" ht="15.6">
      <c r="A16" s="82"/>
      <c r="B16" s="83" t="s">
        <v>18</v>
      </c>
      <c r="C16" s="84"/>
      <c r="D16" s="27">
        <v>0.04</v>
      </c>
      <c r="E16" s="37">
        <v>5.0000000000000001E-3</v>
      </c>
      <c r="F16" s="27" t="str">
        <f t="shared" ref="F16" si="1">IF(OR(F17="-",F17=0),"-",IFERROR(IF(AND(F17&lt;=(D16+E16),F17&gt;=(D16-E16)),"Zgodne","BŁĄD"),"-"))</f>
        <v>-</v>
      </c>
      <c r="G16" s="47">
        <f>ROUND(SUM(G17:G17),2)</f>
        <v>0</v>
      </c>
    </row>
    <row r="17" spans="1:12" ht="29.4" thickBot="1">
      <c r="A17" s="82"/>
      <c r="B17" s="6" t="s">
        <v>24</v>
      </c>
      <c r="C17" s="18" t="s">
        <v>33</v>
      </c>
      <c r="D17" s="25"/>
      <c r="E17" s="38"/>
      <c r="F17" s="25" t="str">
        <f>IFERROR(ROUND(G17/$G$58,4),"-")</f>
        <v>-</v>
      </c>
      <c r="G17" s="48"/>
      <c r="L17" s="35"/>
    </row>
    <row r="18" spans="1:12" ht="15.6">
      <c r="A18" s="82"/>
      <c r="B18" s="83" t="s">
        <v>35</v>
      </c>
      <c r="C18" s="84"/>
      <c r="D18" s="27">
        <v>0.03</v>
      </c>
      <c r="E18" s="37">
        <v>5.0000000000000001E-3</v>
      </c>
      <c r="F18" s="27" t="str">
        <f t="shared" ref="F18" si="2">IF(OR(F19="-",F19=0),"-",IFERROR(IF(AND(F19&lt;=(D18+E18),F19&gt;=(D18-E18)),"Zgodne","BŁĄD"),"-"))</f>
        <v>-</v>
      </c>
      <c r="G18" s="47">
        <f>ROUND(SUM(G19:G19),2)</f>
        <v>0</v>
      </c>
    </row>
    <row r="19" spans="1:12" ht="29.4" thickBot="1">
      <c r="A19" s="82"/>
      <c r="B19" s="6" t="s">
        <v>25</v>
      </c>
      <c r="C19" s="18" t="s">
        <v>34</v>
      </c>
      <c r="D19" s="25"/>
      <c r="E19" s="38"/>
      <c r="F19" s="25" t="str">
        <f>IFERROR(ROUND(G19/$G$58,4),"-")</f>
        <v>-</v>
      </c>
      <c r="G19" s="48"/>
      <c r="L19" s="35"/>
    </row>
    <row r="20" spans="1:12" ht="15.6">
      <c r="A20" s="82"/>
      <c r="B20" s="83" t="s">
        <v>19</v>
      </c>
      <c r="C20" s="84"/>
      <c r="D20" s="27">
        <v>0.02</v>
      </c>
      <c r="E20" s="37">
        <v>5.0000000000000001E-3</v>
      </c>
      <c r="F20" s="27" t="str">
        <f t="shared" ref="F20" si="3">IF(OR(F21="-",F21=0),"-",IFERROR(IF(AND(F21&lt;=(D20+E20),F21&gt;=(D20-E20)),"Zgodne","BŁĄD"),"-"))</f>
        <v>-</v>
      </c>
      <c r="G20" s="47">
        <f>ROUND(SUM(G21:G21),2)</f>
        <v>0</v>
      </c>
    </row>
    <row r="21" spans="1:12" ht="29.4" thickBot="1">
      <c r="A21" s="82"/>
      <c r="B21" s="6" t="s">
        <v>26</v>
      </c>
      <c r="C21" s="18" t="s">
        <v>36</v>
      </c>
      <c r="D21" s="25"/>
      <c r="E21" s="38"/>
      <c r="F21" s="25" t="str">
        <f>IFERROR(ROUND(G21/$G$58,4),"-")</f>
        <v>-</v>
      </c>
      <c r="G21" s="48"/>
      <c r="L21" s="35"/>
    </row>
    <row r="22" spans="1:12" ht="15.6">
      <c r="A22" s="82"/>
      <c r="B22" s="83" t="s">
        <v>38</v>
      </c>
      <c r="C22" s="84"/>
      <c r="D22" s="27">
        <v>3.5000000000000003E-2</v>
      </c>
      <c r="E22" s="37">
        <v>5.0000000000000001E-3</v>
      </c>
      <c r="F22" s="27" t="str">
        <f t="shared" ref="F22" si="4">IF(OR(F23="-",F23=0),"-",IFERROR(IF(AND(F23&lt;=(D22+E22),F23&gt;=(D22-E22)),"Zgodne","BŁĄD"),"-"))</f>
        <v>-</v>
      </c>
      <c r="G22" s="47">
        <f>ROUND(SUM(G23:G23),2)</f>
        <v>0</v>
      </c>
    </row>
    <row r="23" spans="1:12" ht="43.8" thickBot="1">
      <c r="A23" s="82"/>
      <c r="B23" s="6" t="s">
        <v>27</v>
      </c>
      <c r="C23" s="18" t="s">
        <v>37</v>
      </c>
      <c r="D23" s="25"/>
      <c r="E23" s="38"/>
      <c r="F23" s="25" t="str">
        <f>IFERROR(ROUND(G23/$G$58,4),"-")</f>
        <v>-</v>
      </c>
      <c r="G23" s="48"/>
      <c r="L23" s="35"/>
    </row>
    <row r="24" spans="1:12" ht="15.6">
      <c r="A24" s="82"/>
      <c r="B24" s="83" t="s">
        <v>39</v>
      </c>
      <c r="C24" s="84"/>
      <c r="D24" s="27">
        <v>3.5000000000000003E-2</v>
      </c>
      <c r="E24" s="37">
        <v>5.0000000000000001E-3</v>
      </c>
      <c r="F24" s="27" t="str">
        <f t="shared" ref="F24" si="5">IF(OR(F25="-",F25=0),"-",IFERROR(IF(AND(F25&lt;=(D24+E24),F25&gt;=(D24-E24)),"Zgodne","BŁĄD"),"-"))</f>
        <v>-</v>
      </c>
      <c r="G24" s="47">
        <f>ROUND(SUM(G25:G25),2)</f>
        <v>0</v>
      </c>
    </row>
    <row r="25" spans="1:12" ht="43.8" thickBot="1">
      <c r="A25" s="82"/>
      <c r="B25" s="6" t="s">
        <v>28</v>
      </c>
      <c r="C25" s="18" t="s">
        <v>42</v>
      </c>
      <c r="D25" s="25"/>
      <c r="E25" s="38"/>
      <c r="F25" s="25" t="str">
        <f>IFERROR(ROUND(G25/$G$58,4),"-")</f>
        <v>-</v>
      </c>
      <c r="G25" s="48"/>
      <c r="L25" s="35"/>
    </row>
    <row r="26" spans="1:12" ht="15.6">
      <c r="A26" s="82"/>
      <c r="B26" s="83" t="s">
        <v>40</v>
      </c>
      <c r="C26" s="84"/>
      <c r="D26" s="27">
        <v>0.02</v>
      </c>
      <c r="E26" s="37">
        <v>5.0000000000000001E-3</v>
      </c>
      <c r="F26" s="27" t="str">
        <f t="shared" ref="F26" si="6">IF(OR(F27="-",F27=0),"-",IFERROR(IF(AND(F27&lt;=(D26+E26),F27&gt;=(D26-E26)),"Zgodne","BŁĄD"),"-"))</f>
        <v>-</v>
      </c>
      <c r="G26" s="47">
        <f>ROUND(SUM(G27:G27),2)</f>
        <v>0</v>
      </c>
    </row>
    <row r="27" spans="1:12" ht="43.8" thickBot="1">
      <c r="A27" s="82"/>
      <c r="B27" s="6" t="s">
        <v>29</v>
      </c>
      <c r="C27" s="18" t="s">
        <v>43</v>
      </c>
      <c r="D27" s="25"/>
      <c r="E27" s="38"/>
      <c r="F27" s="25" t="str">
        <f>IFERROR(ROUND(G27/$G$58,4),"-")</f>
        <v>-</v>
      </c>
      <c r="G27" s="48"/>
      <c r="L27" s="35"/>
    </row>
    <row r="28" spans="1:12" ht="15.6">
      <c r="A28" s="82"/>
      <c r="B28" s="83" t="s">
        <v>41</v>
      </c>
      <c r="C28" s="84"/>
      <c r="D28" s="27">
        <v>0.03</v>
      </c>
      <c r="E28" s="37">
        <v>5.0000000000000001E-3</v>
      </c>
      <c r="F28" s="27" t="str">
        <f t="shared" ref="F28" si="7">IF(OR(F29="-",F29=0),"-",IFERROR(IF(AND(F29&lt;=(D28+E28),F29&gt;=(D28-E28)),"Zgodne","BŁĄD"),"-"))</f>
        <v>-</v>
      </c>
      <c r="G28" s="47">
        <f>ROUND(SUM(G29:G29),2)</f>
        <v>0</v>
      </c>
    </row>
    <row r="29" spans="1:12" ht="43.8" thickBot="1">
      <c r="A29" s="82"/>
      <c r="B29" s="6" t="s">
        <v>30</v>
      </c>
      <c r="C29" s="18" t="s">
        <v>44</v>
      </c>
      <c r="D29" s="25"/>
      <c r="E29" s="38"/>
      <c r="F29" s="25" t="str">
        <f>IFERROR(ROUND(G29/$G$58,4),"-")</f>
        <v>-</v>
      </c>
      <c r="G29" s="48"/>
      <c r="L29" s="35"/>
    </row>
    <row r="30" spans="1:12" ht="15.6">
      <c r="A30" s="82"/>
      <c r="B30" s="83" t="s">
        <v>47</v>
      </c>
      <c r="C30" s="84"/>
      <c r="D30" s="27">
        <v>0.05</v>
      </c>
      <c r="E30" s="37">
        <v>0.01</v>
      </c>
      <c r="F30" s="27" t="str">
        <f t="shared" ref="F30" si="8">IF(OR(F31="-",F31=0),"-",IFERROR(IF(AND(F31&lt;=(D30+E30),F31&gt;=(D30-E30)),"Zgodne","BŁĄD"),"-"))</f>
        <v>-</v>
      </c>
      <c r="G30" s="47">
        <f>ROUND(SUM(G31:G31),2)</f>
        <v>0</v>
      </c>
    </row>
    <row r="31" spans="1:12" ht="29.4" thickBot="1">
      <c r="A31" s="82"/>
      <c r="B31" s="6" t="s">
        <v>31</v>
      </c>
      <c r="C31" s="18" t="s">
        <v>46</v>
      </c>
      <c r="D31" s="25"/>
      <c r="E31" s="38"/>
      <c r="F31" s="25" t="str">
        <f>IFERROR(ROUND(G31/$G$58,4),"-")</f>
        <v>-</v>
      </c>
      <c r="G31" s="48"/>
      <c r="L31" s="35"/>
    </row>
    <row r="32" spans="1:12" ht="15.6">
      <c r="A32" s="82"/>
      <c r="B32" s="83" t="s">
        <v>54</v>
      </c>
      <c r="C32" s="84"/>
      <c r="D32" s="27">
        <v>0.3</v>
      </c>
      <c r="E32" s="37">
        <v>0.05</v>
      </c>
      <c r="F32" s="27" t="str">
        <f t="shared" ref="F32" si="9">IF(OR(F33="-",F33=0),"-",IFERROR(IF(AND(F33&lt;=(D32+E32),F33&gt;=(D32-E32)),"Zgodne","BŁĄD"),"-"))</f>
        <v>-</v>
      </c>
      <c r="G32" s="47">
        <f>ROUND(SUM(G33:G33),2)</f>
        <v>0</v>
      </c>
    </row>
    <row r="33" spans="1:12" ht="29.4" thickBot="1">
      <c r="A33" s="82"/>
      <c r="B33" s="6" t="s">
        <v>32</v>
      </c>
      <c r="C33" s="18" t="s">
        <v>52</v>
      </c>
      <c r="D33" s="25"/>
      <c r="E33" s="38"/>
      <c r="F33" s="25" t="str">
        <f>IFERROR(ROUND(G33/$G$58,4),"-")</f>
        <v>-</v>
      </c>
      <c r="G33" s="48"/>
      <c r="L33" s="36"/>
    </row>
    <row r="34" spans="1:12" ht="15.6">
      <c r="A34" s="82"/>
      <c r="B34" s="83" t="s">
        <v>55</v>
      </c>
      <c r="C34" s="84"/>
      <c r="D34" s="27">
        <v>0.05</v>
      </c>
      <c r="E34" s="37">
        <v>0.01</v>
      </c>
      <c r="F34" s="27" t="str">
        <f t="shared" ref="F34" si="10">IF(OR(F35="-",F35=0),"-",IFERROR(IF(AND(F35&lt;=(D34+E34),F35&gt;=(D34-E34)),"Zgodne","BŁĄD"),"-"))</f>
        <v>-</v>
      </c>
      <c r="G34" s="47">
        <f>ROUND(SUM(G35:G35),2)</f>
        <v>0</v>
      </c>
    </row>
    <row r="35" spans="1:12" ht="29.4" thickBot="1">
      <c r="A35" s="82"/>
      <c r="B35" s="6" t="s">
        <v>45</v>
      </c>
      <c r="C35" s="18" t="s">
        <v>53</v>
      </c>
      <c r="D35" s="25"/>
      <c r="E35" s="38"/>
      <c r="F35" s="25" t="str">
        <f>IFERROR(ROUND(G35/$G$58,4),"-")</f>
        <v>-</v>
      </c>
      <c r="G35" s="48"/>
      <c r="L35" s="35"/>
    </row>
    <row r="36" spans="1:12" ht="15.6">
      <c r="A36" s="82"/>
      <c r="B36" s="83" t="s">
        <v>56</v>
      </c>
      <c r="C36" s="84"/>
      <c r="D36" s="27">
        <v>0.01</v>
      </c>
      <c r="E36" s="37">
        <v>5.0000000000000001E-3</v>
      </c>
      <c r="F36" s="27" t="str">
        <f t="shared" ref="F36" si="11">IF(OR(F37="-",F37=0),"-",IFERROR(IF(AND(F37&lt;=(D36+E36),F37&gt;=(D36-E36)),"Zgodne","BŁĄD"),"-"))</f>
        <v>-</v>
      </c>
      <c r="G36" s="47">
        <f>ROUND(SUM(G37:G37),2)</f>
        <v>0</v>
      </c>
    </row>
    <row r="37" spans="1:12" ht="29.4" thickBot="1">
      <c r="A37" s="82"/>
      <c r="B37" s="6" t="s">
        <v>48</v>
      </c>
      <c r="C37" s="18" t="s">
        <v>59</v>
      </c>
      <c r="D37" s="25"/>
      <c r="E37" s="38"/>
      <c r="F37" s="25" t="str">
        <f>IFERROR(ROUND(G37/$G$58,4),"-")</f>
        <v>-</v>
      </c>
      <c r="G37" s="48"/>
      <c r="L37" s="35"/>
    </row>
    <row r="38" spans="1:12" ht="15.6">
      <c r="A38" s="82"/>
      <c r="B38" s="83" t="s">
        <v>57</v>
      </c>
      <c r="C38" s="84"/>
      <c r="D38" s="27">
        <v>0.01</v>
      </c>
      <c r="E38" s="37">
        <v>5.0000000000000001E-3</v>
      </c>
      <c r="F38" s="27" t="str">
        <f t="shared" ref="F38" si="12">IF(OR(F39="-",F39=0),"-",IFERROR(IF(AND(F39&lt;=(D38+E38),F39&gt;=(D38-E38)),"Zgodne","BŁĄD"),"-"))</f>
        <v>-</v>
      </c>
      <c r="G38" s="47">
        <f>ROUND(SUM(G39:G39),2)</f>
        <v>0</v>
      </c>
    </row>
    <row r="39" spans="1:12" ht="29.4" thickBot="1">
      <c r="A39" s="82"/>
      <c r="B39" s="6" t="s">
        <v>49</v>
      </c>
      <c r="C39" s="18" t="s">
        <v>60</v>
      </c>
      <c r="D39" s="25"/>
      <c r="E39" s="38"/>
      <c r="F39" s="25" t="str">
        <f>IFERROR(ROUND(G39/$G$58,4),"-")</f>
        <v>-</v>
      </c>
      <c r="G39" s="48"/>
      <c r="L39" s="35"/>
    </row>
    <row r="40" spans="1:12" ht="15.6">
      <c r="A40" s="82"/>
      <c r="B40" s="83" t="s">
        <v>58</v>
      </c>
      <c r="C40" s="84"/>
      <c r="D40" s="27">
        <v>0.03</v>
      </c>
      <c r="E40" s="37">
        <v>5.0000000000000001E-3</v>
      </c>
      <c r="F40" s="27" t="str">
        <f t="shared" ref="F40" si="13">IF(OR(F41="-",F41=0),"-",IFERROR(IF(AND(F41&lt;=(D40+E40),F41&gt;=(D40-E40)),"Zgodne","BŁĄD"),"-"))</f>
        <v>-</v>
      </c>
      <c r="G40" s="47">
        <f>ROUND(SUM(G41:G41),2)</f>
        <v>0</v>
      </c>
    </row>
    <row r="41" spans="1:12" ht="43.8" thickBot="1">
      <c r="A41" s="82"/>
      <c r="B41" s="6" t="s">
        <v>50</v>
      </c>
      <c r="C41" s="18" t="s">
        <v>61</v>
      </c>
      <c r="D41" s="25"/>
      <c r="E41" s="38"/>
      <c r="F41" s="25" t="str">
        <f>IFERROR(ROUND(G41/$G$58,4),"-")</f>
        <v>-</v>
      </c>
      <c r="G41" s="48"/>
      <c r="L41" s="35"/>
    </row>
    <row r="42" spans="1:12" ht="15.6">
      <c r="A42" s="82"/>
      <c r="B42" s="83" t="s">
        <v>82</v>
      </c>
      <c r="C42" s="84"/>
      <c r="D42" s="27">
        <v>1E-3</v>
      </c>
      <c r="E42" s="37">
        <v>2.0000000000000001E-4</v>
      </c>
      <c r="F42" s="27" t="str">
        <f t="shared" ref="F42" si="14">IF(OR(F43="-",F43=0),"-",IFERROR(IF(AND(F43&lt;=(D42+E42),F43&gt;=(D42-E42)),"Zgodne","BŁĄD"),"-"))</f>
        <v>-</v>
      </c>
      <c r="G42" s="47">
        <f>ROUND(SUM(G43:G43),2)</f>
        <v>0</v>
      </c>
    </row>
    <row r="43" spans="1:12" ht="29.4" thickBot="1">
      <c r="A43" s="82"/>
      <c r="B43" s="6" t="s">
        <v>81</v>
      </c>
      <c r="C43" s="18" t="s">
        <v>86</v>
      </c>
      <c r="D43" s="25"/>
      <c r="E43" s="38"/>
      <c r="F43" s="25" t="str">
        <f>IFERROR(ROUND(G43/$G$58,4),"-")</f>
        <v>-</v>
      </c>
      <c r="G43" s="48"/>
      <c r="L43" s="35"/>
    </row>
    <row r="44" spans="1:12" ht="15.6">
      <c r="A44" s="82"/>
      <c r="B44" s="83" t="s">
        <v>62</v>
      </c>
      <c r="C44" s="84"/>
      <c r="D44" s="27">
        <v>1.9E-2</v>
      </c>
      <c r="E44" s="37">
        <v>5.0000000000000001E-3</v>
      </c>
      <c r="F44" s="27" t="str">
        <f t="shared" ref="F44" si="15">IF(OR(F45="-",F45=0),"-",IFERROR(IF(AND(F45&lt;=(D44+E44),F45&gt;=(D44-E44)),"Zgodne","BŁĄD"),"-"))</f>
        <v>-</v>
      </c>
      <c r="G44" s="47">
        <f>ROUND(SUM(G45:G45),2)</f>
        <v>0</v>
      </c>
    </row>
    <row r="45" spans="1:12" ht="43.8" thickBot="1">
      <c r="A45" s="82"/>
      <c r="B45" s="6" t="s">
        <v>51</v>
      </c>
      <c r="C45" s="18" t="s">
        <v>87</v>
      </c>
      <c r="D45" s="25"/>
      <c r="E45" s="38"/>
      <c r="F45" s="25" t="str">
        <f>IFERROR(ROUND(G45/$G$58,4),"-")</f>
        <v>-</v>
      </c>
      <c r="G45" s="48"/>
      <c r="L45" s="35"/>
    </row>
    <row r="46" spans="1:12" ht="15.6">
      <c r="A46" s="81" t="s">
        <v>63</v>
      </c>
      <c r="B46" s="83" t="s">
        <v>64</v>
      </c>
      <c r="C46" s="84"/>
      <c r="D46" s="27">
        <v>2.5000000000000001E-2</v>
      </c>
      <c r="E46" s="37">
        <v>5.0000000000000001E-3</v>
      </c>
      <c r="F46" s="27" t="str">
        <f t="shared" ref="F46" si="16">IF(OR(F47="-",F47=0),"-",IFERROR(IF(AND(F47&lt;=(D46+E46),F47&gt;=(D46-E46)),"Zgodne","BŁĄD"),"-"))</f>
        <v>-</v>
      </c>
      <c r="G46" s="47">
        <f>ROUND(SUM(G47:G47),2)</f>
        <v>0</v>
      </c>
    </row>
    <row r="47" spans="1:12" ht="29.4" thickBot="1">
      <c r="A47" s="82"/>
      <c r="B47" s="6" t="s">
        <v>21</v>
      </c>
      <c r="C47" s="18" t="s">
        <v>65</v>
      </c>
      <c r="D47" s="25"/>
      <c r="E47" s="38"/>
      <c r="F47" s="25" t="str">
        <f t="shared" ref="F47" si="17">IFERROR(ROUND(G47/$G$58,4),"-")</f>
        <v>-</v>
      </c>
      <c r="G47" s="48"/>
      <c r="L47" s="35"/>
    </row>
    <row r="48" spans="1:12" ht="15.6">
      <c r="A48" s="82"/>
      <c r="B48" s="83" t="s">
        <v>70</v>
      </c>
      <c r="C48" s="84"/>
      <c r="D48" s="27">
        <v>3.5000000000000003E-2</v>
      </c>
      <c r="E48" s="37">
        <v>5.0000000000000001E-3</v>
      </c>
      <c r="F48" s="27" t="str">
        <f t="shared" ref="F48" si="18">IF(OR(F49="-",F49=0),"-",IFERROR(IF(AND(F49&lt;=(D48+E48),F49&gt;=(D48-E48)),"Zgodne","BŁĄD"),"-"))</f>
        <v>-</v>
      </c>
      <c r="G48" s="47">
        <f>ROUND(SUM(G49:G49),2)</f>
        <v>0</v>
      </c>
    </row>
    <row r="49" spans="1:19" ht="29.4" thickBot="1">
      <c r="A49" s="82"/>
      <c r="B49" s="6" t="s">
        <v>22</v>
      </c>
      <c r="C49" s="18" t="s">
        <v>66</v>
      </c>
      <c r="D49" s="25"/>
      <c r="E49" s="38"/>
      <c r="F49" s="25" t="str">
        <f t="shared" ref="F49" si="19">IFERROR(ROUND(G49/$G$58,4),"-")</f>
        <v>-</v>
      </c>
      <c r="G49" s="48"/>
      <c r="L49" s="35"/>
    </row>
    <row r="50" spans="1:19" ht="15.6">
      <c r="A50" s="82"/>
      <c r="B50" s="83" t="s">
        <v>71</v>
      </c>
      <c r="C50" s="84"/>
      <c r="D50" s="27">
        <v>3.5000000000000003E-2</v>
      </c>
      <c r="E50" s="37">
        <v>5.0000000000000001E-3</v>
      </c>
      <c r="F50" s="27" t="str">
        <f t="shared" ref="F50" si="20">IF(OR(F51="-",F51=0),"-",IFERROR(IF(AND(F51&lt;=(D50+E50),F51&gt;=(D50-E50)),"Zgodne","BŁĄD"),"-"))</f>
        <v>-</v>
      </c>
      <c r="G50" s="47">
        <f>ROUND(SUM(G51:G51),2)</f>
        <v>0</v>
      </c>
    </row>
    <row r="51" spans="1:19" ht="29.4" thickBot="1">
      <c r="A51" s="82"/>
      <c r="B51" s="6" t="s">
        <v>23</v>
      </c>
      <c r="C51" s="18" t="s">
        <v>67</v>
      </c>
      <c r="D51" s="25"/>
      <c r="E51" s="38"/>
      <c r="F51" s="25" t="str">
        <f t="shared" ref="F51" si="21">IFERROR(ROUND(G51/$G$58,4),"-")</f>
        <v>-</v>
      </c>
      <c r="G51" s="48"/>
      <c r="L51" s="35"/>
    </row>
    <row r="52" spans="1:19" ht="15.6">
      <c r="A52" s="82"/>
      <c r="B52" s="83" t="s">
        <v>72</v>
      </c>
      <c r="C52" s="84"/>
      <c r="D52" s="27">
        <v>0.03</v>
      </c>
      <c r="E52" s="37">
        <v>5.0000000000000001E-3</v>
      </c>
      <c r="F52" s="27" t="str">
        <f t="shared" ref="F52" si="22">IF(OR(F53="-",F53=0),"-",IFERROR(IF(AND(F53&lt;=(D52+E52),F53&gt;=(D52-E52)),"Zgodne","BŁĄD"),"-"))</f>
        <v>-</v>
      </c>
      <c r="G52" s="47">
        <f>ROUND(SUM(G53:G53),2)</f>
        <v>0</v>
      </c>
    </row>
    <row r="53" spans="1:19" ht="29.4" thickBot="1">
      <c r="A53" s="82"/>
      <c r="B53" s="6" t="s">
        <v>24</v>
      </c>
      <c r="C53" s="18" t="s">
        <v>68</v>
      </c>
      <c r="D53" s="25"/>
      <c r="E53" s="38"/>
      <c r="F53" s="25" t="str">
        <f t="shared" ref="F53" si="23">IFERROR(ROUND(G53/$G$58,4),"-")</f>
        <v>-</v>
      </c>
      <c r="G53" s="48"/>
      <c r="L53" s="35"/>
    </row>
    <row r="54" spans="1:19" ht="15.6">
      <c r="A54" s="82"/>
      <c r="B54" s="83" t="s">
        <v>73</v>
      </c>
      <c r="C54" s="84"/>
      <c r="D54" s="27">
        <v>0.05</v>
      </c>
      <c r="E54" s="37">
        <v>0.01</v>
      </c>
      <c r="F54" s="27" t="str">
        <f t="shared" ref="F54" si="24">IF(OR(F55="-",F55=0),"-",IFERROR(IF(AND(F55&lt;=(D54+E54),F55&gt;=(D54-E54)),"Zgodne","BŁĄD"),"-"))</f>
        <v>-</v>
      </c>
      <c r="G54" s="47">
        <f>ROUND(SUM(G55:G55),2)</f>
        <v>0</v>
      </c>
    </row>
    <row r="55" spans="1:19" ht="29.4" thickBot="1">
      <c r="A55" s="82"/>
      <c r="B55" s="6" t="s">
        <v>25</v>
      </c>
      <c r="C55" s="18" t="s">
        <v>69</v>
      </c>
      <c r="D55" s="25"/>
      <c r="E55" s="38"/>
      <c r="F55" s="25" t="str">
        <f t="shared" ref="F55" si="25">IFERROR(ROUND(G55/$G$58,4),"-")</f>
        <v>-</v>
      </c>
      <c r="G55" s="48"/>
      <c r="L55" s="35"/>
    </row>
    <row r="56" spans="1:19" ht="15.6">
      <c r="A56" s="82"/>
      <c r="B56" s="83" t="s">
        <v>74</v>
      </c>
      <c r="C56" s="84"/>
      <c r="D56" s="27">
        <v>1.4999999999999999E-2</v>
      </c>
      <c r="E56" s="37">
        <v>5.0000000000000001E-3</v>
      </c>
      <c r="F56" s="27" t="str">
        <f t="shared" ref="F56" si="26">IF(OR(F57="-",F57=0),"-",IFERROR(IF(AND(F57&lt;=(D56+E56),F57&gt;=(D56-E56)),"Zgodne","BŁĄD"),"-"))</f>
        <v>-</v>
      </c>
      <c r="G56" s="47">
        <f>ROUND(SUM(G57:G57),2)</f>
        <v>0</v>
      </c>
    </row>
    <row r="57" spans="1:19" ht="29.4" thickBot="1">
      <c r="A57" s="82"/>
      <c r="B57" s="6" t="s">
        <v>26</v>
      </c>
      <c r="C57" s="18" t="s">
        <v>75</v>
      </c>
      <c r="D57" s="25"/>
      <c r="E57" s="38"/>
      <c r="F57" s="25" t="str">
        <f t="shared" ref="F57" si="27">IFERROR(ROUND(G57/$G$58,4),"-")</f>
        <v>-</v>
      </c>
      <c r="G57" s="49"/>
      <c r="L57" s="35"/>
    </row>
    <row r="58" spans="1:19" ht="36" customHeight="1" thickBot="1">
      <c r="A58" s="85" t="s">
        <v>7</v>
      </c>
      <c r="B58" s="86"/>
      <c r="C58" s="86"/>
      <c r="D58" s="45">
        <f>SUM(D10:D57)</f>
        <v>1</v>
      </c>
      <c r="E58" s="34"/>
      <c r="F58" s="44" t="str">
        <f>IFERROR(ROUND(SUM(F11+F13+F15+F17+F19+F21+F23+F25+F27+F29+F31+F33+F35+F37+F39+F41+F43+F45+F47+F49+F51+F53+F55+F57),2),"-")</f>
        <v>-</v>
      </c>
      <c r="G58" s="50">
        <f>ROUND(G57+G55+G53+G51+G49+G47+G45+G43+G41+G39+G37+G35+G33+G31+G29+G27+G25+G23+G21+G19+G17+G15+G13+G11,2)</f>
        <v>0</v>
      </c>
      <c r="H58" s="46">
        <f>G58*1.23</f>
        <v>0</v>
      </c>
    </row>
    <row r="59" spans="1:19" ht="29.25" customHeight="1" thickBot="1">
      <c r="A59" s="7"/>
      <c r="B59" s="7"/>
      <c r="C59" s="7"/>
      <c r="D59" s="28"/>
      <c r="E59" s="28"/>
      <c r="F59" s="8"/>
      <c r="G59" s="8"/>
      <c r="H59" s="54" t="s">
        <v>96</v>
      </c>
    </row>
    <row r="60" spans="1:19" ht="15" thickBot="1">
      <c r="A60" s="7"/>
      <c r="B60" s="7"/>
      <c r="C60" s="7"/>
      <c r="D60" s="28"/>
      <c r="E60" s="28"/>
      <c r="F60" s="8"/>
      <c r="G60" s="9"/>
    </row>
    <row r="61" spans="1:19" ht="56.25" customHeight="1" thickBot="1">
      <c r="A61" s="7"/>
      <c r="B61" s="87" t="s">
        <v>84</v>
      </c>
      <c r="C61" s="88"/>
      <c r="D61" s="29" t="s">
        <v>77</v>
      </c>
      <c r="E61" s="24" t="s">
        <v>79</v>
      </c>
      <c r="F61" s="24" t="s">
        <v>78</v>
      </c>
      <c r="G61" s="51" t="s">
        <v>94</v>
      </c>
    </row>
    <row r="62" spans="1:19" ht="43.8" thickBot="1">
      <c r="A62" s="7"/>
      <c r="B62" s="19" t="s">
        <v>21</v>
      </c>
      <c r="C62" s="20" t="s">
        <v>76</v>
      </c>
      <c r="D62" s="21">
        <v>320</v>
      </c>
      <c r="E62" s="22"/>
      <c r="F62" s="23">
        <f>ROUND(D62*E62,2)</f>
        <v>0</v>
      </c>
      <c r="G62" s="23">
        <f>ROUND(F62*1.23,2)</f>
        <v>0</v>
      </c>
    </row>
    <row r="63" spans="1:19" s="13" customFormat="1" ht="15" customHeight="1">
      <c r="A63" s="10"/>
      <c r="B63" s="11"/>
      <c r="C63" s="12"/>
      <c r="D63" s="30"/>
      <c r="E63" s="30"/>
      <c r="F63" s="12"/>
      <c r="G63" s="12"/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1:19" s="13" customFormat="1" ht="28.2" thickBot="1">
      <c r="A64" s="10"/>
      <c r="B64" s="11"/>
      <c r="C64" s="12"/>
      <c r="D64" s="30"/>
      <c r="E64" s="42" t="s">
        <v>90</v>
      </c>
      <c r="F64" s="12"/>
      <c r="G64" s="12"/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ht="31.8" thickBot="1">
      <c r="A65" s="7"/>
      <c r="B65" s="87" t="s">
        <v>85</v>
      </c>
      <c r="C65" s="88"/>
      <c r="D65" s="41" t="s">
        <v>89</v>
      </c>
      <c r="E65" s="27" t="str">
        <f>IF(OR(E66="-",E66=0),"-",IFERROR(IF(E66&lt;=D66,"Zgodne","BŁĄD"),"-"))</f>
        <v>-</v>
      </c>
      <c r="F65" s="24" t="s">
        <v>78</v>
      </c>
      <c r="G65" s="51" t="s">
        <v>94</v>
      </c>
      <c r="H65" s="2"/>
      <c r="I65" s="2"/>
      <c r="S65"/>
    </row>
    <row r="66" spans="1:19" ht="29.4" thickBot="1">
      <c r="A66" s="7"/>
      <c r="B66" s="19" t="s">
        <v>21</v>
      </c>
      <c r="C66" s="20" t="s">
        <v>88</v>
      </c>
      <c r="D66" s="40">
        <v>2E-3</v>
      </c>
      <c r="E66" s="39" t="str">
        <f>IFERROR(ROUND(F66/G58,4),"-")</f>
        <v>-</v>
      </c>
      <c r="F66" s="22"/>
      <c r="G66" s="23">
        <f>ROUND(F66*1.23,2)</f>
        <v>0</v>
      </c>
      <c r="H66" s="2"/>
      <c r="I66" s="2"/>
      <c r="S66"/>
    </row>
    <row r="67" spans="1:19" s="13" customFormat="1" ht="15" customHeight="1">
      <c r="A67" s="10"/>
      <c r="B67" s="11"/>
      <c r="C67" s="12"/>
      <c r="D67" s="30"/>
      <c r="E67" s="30"/>
      <c r="F67" s="12"/>
      <c r="G67" s="12"/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s="13" customFormat="1" ht="15" customHeight="1">
      <c r="A68" s="10"/>
      <c r="B68" s="11"/>
      <c r="C68" s="12"/>
      <c r="D68" s="30"/>
      <c r="E68" s="30"/>
      <c r="F68" s="33"/>
      <c r="G68" s="33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s="13" customFormat="1" ht="15" customHeight="1">
      <c r="A69" s="16"/>
      <c r="B69" s="17" t="s">
        <v>10</v>
      </c>
      <c r="C69" s="16"/>
      <c r="D69" s="31"/>
      <c r="E69" s="31"/>
      <c r="F69" s="16"/>
      <c r="G69" s="16"/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s="13" customFormat="1" ht="15" customHeight="1">
      <c r="A70" s="15" t="s">
        <v>9</v>
      </c>
      <c r="B70" s="90" t="s">
        <v>97</v>
      </c>
      <c r="C70" s="90"/>
      <c r="D70" s="90"/>
      <c r="E70" s="90"/>
      <c r="F70" s="90"/>
      <c r="G70" s="90"/>
      <c r="H70" s="90"/>
      <c r="I70" s="90"/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1:19" s="13" customFormat="1" ht="15" customHeight="1">
      <c r="A71" s="15" t="s">
        <v>9</v>
      </c>
      <c r="B71" s="90" t="s">
        <v>98</v>
      </c>
      <c r="C71" s="90"/>
      <c r="D71" s="90"/>
      <c r="E71" s="90"/>
      <c r="F71" s="90"/>
      <c r="G71" s="90"/>
      <c r="H71" s="90"/>
      <c r="I71" s="90"/>
      <c r="J71" s="14"/>
      <c r="K71" s="14"/>
      <c r="L71" s="14"/>
      <c r="M71" s="14"/>
      <c r="N71" s="14"/>
      <c r="O71" s="14"/>
      <c r="P71" s="14"/>
      <c r="Q71" s="14"/>
      <c r="R71" s="14"/>
      <c r="S71" s="14"/>
    </row>
    <row r="72" spans="1:19" s="13" customFormat="1" ht="15" customHeight="1">
      <c r="A72" s="15" t="s">
        <v>9</v>
      </c>
      <c r="B72" s="90" t="s">
        <v>99</v>
      </c>
      <c r="C72" s="90"/>
      <c r="D72" s="90"/>
      <c r="E72" s="90"/>
      <c r="F72" s="90"/>
      <c r="G72" s="90"/>
      <c r="H72" s="90"/>
      <c r="I72" s="90"/>
      <c r="J72" s="14"/>
      <c r="K72" s="14"/>
      <c r="L72" s="14"/>
      <c r="M72" s="14"/>
      <c r="N72" s="14"/>
      <c r="O72" s="14"/>
      <c r="P72" s="14"/>
      <c r="Q72" s="14"/>
      <c r="R72" s="14"/>
      <c r="S72" s="14"/>
    </row>
    <row r="73" spans="1:19" s="13" customFormat="1" ht="15" customHeight="1">
      <c r="A73" s="15" t="s">
        <v>9</v>
      </c>
      <c r="B73" s="91" t="s">
        <v>102</v>
      </c>
      <c r="C73" s="91"/>
      <c r="D73" s="91"/>
      <c r="E73" s="91"/>
      <c r="F73" s="91"/>
      <c r="G73" s="91"/>
      <c r="H73" s="91"/>
      <c r="I73" s="91"/>
      <c r="J73" s="2"/>
      <c r="K73" s="14"/>
      <c r="L73" s="14"/>
      <c r="M73" s="14"/>
      <c r="N73" s="14"/>
      <c r="O73" s="14"/>
      <c r="P73" s="14"/>
      <c r="Q73" s="14"/>
      <c r="R73" s="14"/>
      <c r="S73" s="14"/>
    </row>
    <row r="74" spans="1:19" s="13" customFormat="1" ht="15" customHeight="1">
      <c r="A74" s="15" t="s">
        <v>9</v>
      </c>
      <c r="B74" s="91" t="s">
        <v>93</v>
      </c>
      <c r="C74" s="91"/>
      <c r="D74" s="91"/>
      <c r="E74" s="91"/>
      <c r="F74" s="91"/>
      <c r="G74" s="91"/>
      <c r="H74" s="91"/>
      <c r="I74" s="91"/>
      <c r="J74" s="2"/>
      <c r="K74" s="14"/>
      <c r="L74" s="14"/>
      <c r="M74" s="14"/>
      <c r="N74" s="14"/>
      <c r="O74" s="14"/>
      <c r="P74" s="14"/>
      <c r="Q74" s="14"/>
      <c r="R74" s="14"/>
      <c r="S74" s="14"/>
    </row>
    <row r="75" spans="1:19" s="13" customFormat="1" ht="15" customHeight="1">
      <c r="A75" s="15" t="s">
        <v>9</v>
      </c>
      <c r="B75" s="92" t="s">
        <v>100</v>
      </c>
      <c r="C75" s="92"/>
      <c r="D75" s="92"/>
      <c r="E75" s="92"/>
      <c r="F75" s="92"/>
      <c r="G75" s="92"/>
      <c r="H75" s="92"/>
      <c r="I75" s="92"/>
      <c r="J75" s="2"/>
      <c r="K75" s="14"/>
      <c r="L75" s="14"/>
      <c r="M75" s="14"/>
      <c r="N75" s="14"/>
      <c r="O75" s="14"/>
      <c r="P75" s="14"/>
      <c r="Q75" s="14"/>
      <c r="R75" s="14"/>
      <c r="S75" s="14"/>
    </row>
    <row r="76" spans="1:19" s="13" customFormat="1" ht="15" customHeight="1">
      <c r="A76" s="15" t="s">
        <v>9</v>
      </c>
      <c r="B76" s="91" t="s">
        <v>101</v>
      </c>
      <c r="C76" s="91"/>
      <c r="D76" s="91"/>
      <c r="E76" s="91"/>
      <c r="F76" s="91"/>
      <c r="G76" s="91"/>
      <c r="H76" s="91"/>
      <c r="I76" s="91"/>
      <c r="J76" s="2"/>
      <c r="K76" s="14"/>
      <c r="L76" s="14"/>
      <c r="M76" s="14"/>
      <c r="N76" s="14"/>
      <c r="O76" s="14"/>
      <c r="P76" s="14"/>
      <c r="Q76" s="14"/>
      <c r="R76" s="14"/>
      <c r="S76" s="14"/>
    </row>
    <row r="77" spans="1:19" s="13" customFormat="1" ht="15" customHeight="1">
      <c r="A77" s="15" t="s">
        <v>9</v>
      </c>
      <c r="B77" s="91" t="s">
        <v>92</v>
      </c>
      <c r="C77" s="91"/>
      <c r="D77" s="91"/>
      <c r="E77" s="91"/>
      <c r="F77" s="91"/>
      <c r="G77" s="91"/>
      <c r="H77" s="91"/>
      <c r="I77" s="91"/>
      <c r="J77" s="2"/>
      <c r="K77" s="14"/>
      <c r="L77" s="14"/>
      <c r="M77" s="14"/>
      <c r="N77" s="14"/>
      <c r="O77" s="14"/>
      <c r="P77" s="14"/>
      <c r="Q77" s="14"/>
      <c r="R77" s="14"/>
      <c r="S77" s="14"/>
    </row>
    <row r="78" spans="1:19" s="13" customFormat="1" ht="15" customHeight="1">
      <c r="A78" s="94" t="s">
        <v>9</v>
      </c>
      <c r="B78" s="93" t="s">
        <v>103</v>
      </c>
      <c r="C78" s="93"/>
      <c r="D78" s="93"/>
      <c r="E78" s="93"/>
      <c r="F78" s="93"/>
      <c r="G78" s="93"/>
      <c r="H78" s="93"/>
      <c r="I78" s="93"/>
      <c r="J78" s="2"/>
      <c r="K78" s="14"/>
      <c r="L78" s="14"/>
      <c r="M78" s="14"/>
      <c r="N78" s="14"/>
      <c r="O78" s="14"/>
      <c r="P78" s="14"/>
      <c r="Q78" s="14"/>
      <c r="R78" s="14"/>
      <c r="S78" s="14"/>
    </row>
    <row r="79" spans="1:19" ht="15" customHeight="1">
      <c r="A79" s="94"/>
      <c r="B79" s="93"/>
      <c r="C79" s="93"/>
      <c r="D79" s="93"/>
      <c r="E79" s="93"/>
      <c r="F79" s="93"/>
      <c r="G79" s="93"/>
      <c r="H79" s="93"/>
      <c r="I79" s="93"/>
    </row>
    <row r="80" spans="1:19" ht="14.4" customHeight="1">
      <c r="B80" s="89" t="s">
        <v>83</v>
      </c>
      <c r="C80" s="89"/>
      <c r="D80" s="89"/>
      <c r="E80" s="89"/>
      <c r="F80" s="89"/>
      <c r="G80" s="43"/>
    </row>
    <row r="81" spans="2:7">
      <c r="B81" s="89"/>
      <c r="C81" s="89"/>
      <c r="D81" s="89"/>
      <c r="E81" s="89"/>
      <c r="F81" s="89"/>
      <c r="G81" s="43"/>
    </row>
    <row r="82" spans="2:7">
      <c r="B82" s="89"/>
      <c r="C82" s="89"/>
      <c r="D82" s="89"/>
      <c r="E82" s="89"/>
      <c r="F82" s="89"/>
      <c r="G82" s="43"/>
    </row>
    <row r="83" spans="2:7">
      <c r="B83" s="89"/>
      <c r="C83" s="89"/>
      <c r="D83" s="89"/>
      <c r="E83" s="89"/>
      <c r="F83" s="89"/>
      <c r="G83" s="43"/>
    </row>
    <row r="84" spans="2:7">
      <c r="B84" s="89"/>
      <c r="C84" s="89"/>
      <c r="D84" s="89"/>
      <c r="E84" s="89"/>
      <c r="F84" s="89"/>
      <c r="G84" s="43"/>
    </row>
    <row r="85" spans="2:7">
      <c r="B85" s="89"/>
      <c r="C85" s="89"/>
      <c r="D85" s="89"/>
      <c r="E85" s="89"/>
      <c r="F85" s="89"/>
    </row>
    <row r="86" spans="2:7">
      <c r="B86" s="89"/>
      <c r="C86" s="89"/>
      <c r="D86" s="89"/>
      <c r="E86" s="89"/>
      <c r="F86" s="89"/>
    </row>
    <row r="87" spans="2:7">
      <c r="B87" s="89"/>
      <c r="C87" s="89"/>
      <c r="D87" s="89"/>
      <c r="E87" s="89"/>
      <c r="F87" s="89"/>
    </row>
    <row r="88" spans="2:7">
      <c r="B88" s="89"/>
      <c r="C88" s="89"/>
      <c r="D88" s="89"/>
      <c r="E88" s="89"/>
      <c r="F88" s="89"/>
    </row>
    <row r="89" spans="2:7">
      <c r="B89" s="89"/>
      <c r="C89" s="89"/>
      <c r="D89" s="89"/>
      <c r="E89" s="89"/>
      <c r="F89" s="89"/>
    </row>
  </sheetData>
  <sheetProtection algorithmName="SHA-512" hashValue="AjVv5yMglMHJIjbuaYjefODl+pI4NKFlbVkneyjJBer6LiJCnl8ycfr1S+cP/4/6shMfmE+6R6kQGaQjvmaJ+A==" saltValue="rp1mJ/BnWmNTvfUrSIxqSA==" spinCount="100000" sheet="1" objects="1" scenarios="1"/>
  <protectedRanges>
    <protectedRange algorithmName="SHA-512" hashValue="zec3a5lFX71XMXG8BK711DuIF/Xx5T6bFB+TXRcE8WZgb9A6kJb/WG4/QXWjAohwMFHyj0EKq108o1CNg59ORA==" saltValue="nBDRx2l9eul4JnCmGr8+/Q==" spinCount="100000" sqref="G11 E62 E66:F66 G13 G15 G17 G19 G21 G23 G25 G27 G29 G31 G33 G35 G37 G39 G41 G43 G45 G47 G49 G51 G53 G55 G57" name="Rozstęp6"/>
  </protectedRanges>
  <mergeCells count="51">
    <mergeCell ref="A58:C58"/>
    <mergeCell ref="B61:C61"/>
    <mergeCell ref="B65:C65"/>
    <mergeCell ref="B80:F89"/>
    <mergeCell ref="B70:I70"/>
    <mergeCell ref="B71:I71"/>
    <mergeCell ref="B72:I72"/>
    <mergeCell ref="B73:I73"/>
    <mergeCell ref="B74:I74"/>
    <mergeCell ref="B75:I75"/>
    <mergeCell ref="B76:I76"/>
    <mergeCell ref="B77:I77"/>
    <mergeCell ref="B78:I79"/>
    <mergeCell ref="A78:A79"/>
    <mergeCell ref="B40:C40"/>
    <mergeCell ref="B44:C44"/>
    <mergeCell ref="A46:A57"/>
    <mergeCell ref="B46:C46"/>
    <mergeCell ref="B48:C48"/>
    <mergeCell ref="B50:C50"/>
    <mergeCell ref="B52:C52"/>
    <mergeCell ref="B54:C54"/>
    <mergeCell ref="B56:C56"/>
    <mergeCell ref="B30:C30"/>
    <mergeCell ref="B32:C32"/>
    <mergeCell ref="B34:C34"/>
    <mergeCell ref="B36:C36"/>
    <mergeCell ref="B38:C38"/>
    <mergeCell ref="A7:A8"/>
    <mergeCell ref="C7:C8"/>
    <mergeCell ref="D7:G7"/>
    <mergeCell ref="A9:G9"/>
    <mergeCell ref="A10:A45"/>
    <mergeCell ref="B10:C10"/>
    <mergeCell ref="B12:C12"/>
    <mergeCell ref="B14:C14"/>
    <mergeCell ref="B16:C16"/>
    <mergeCell ref="B18:C18"/>
    <mergeCell ref="B42:C42"/>
    <mergeCell ref="B20:C20"/>
    <mergeCell ref="B22:C22"/>
    <mergeCell ref="B24:C24"/>
    <mergeCell ref="B26:C26"/>
    <mergeCell ref="B28:C28"/>
    <mergeCell ref="A6:C6"/>
    <mergeCell ref="D6:G6"/>
    <mergeCell ref="A1:G3"/>
    <mergeCell ref="A4:C4"/>
    <mergeCell ref="D4:G4"/>
    <mergeCell ref="A5:C5"/>
    <mergeCell ref="D5:G5"/>
  </mergeCells>
  <conditionalFormatting sqref="E65">
    <cfRule type="containsText" dxfId="6" priority="3" operator="containsText" text="Zgodne">
      <formula>NOT(ISERROR(SEARCH("Zgodne",E65)))</formula>
    </cfRule>
    <cfRule type="containsText" dxfId="5" priority="4" operator="containsText" text="BŁĄD">
      <formula>NOT(ISERROR(SEARCH("BŁĄD",E65)))</formula>
    </cfRule>
  </conditionalFormatting>
  <conditionalFormatting sqref="F1:G69">
    <cfRule type="expression" dxfId="4" priority="1" stopIfTrue="1">
      <formula>$F1="BŁĄD"</formula>
    </cfRule>
    <cfRule type="expression" dxfId="3" priority="2">
      <formula>$F1="ZGODNE"</formula>
    </cfRule>
  </conditionalFormatting>
  <conditionalFormatting sqref="F10:G58 F66 E62">
    <cfRule type="cellIs" dxfId="2" priority="7" operator="greaterThan">
      <formula>0</formula>
    </cfRule>
  </conditionalFormatting>
  <conditionalFormatting sqref="F80:G1048576">
    <cfRule type="expression" dxfId="1" priority="5" stopIfTrue="1">
      <formula>$F80="BŁĄD"</formula>
    </cfRule>
    <cfRule type="expression" dxfId="0" priority="6">
      <formula>$F80="ZGODNE"</formula>
    </cfRule>
  </conditionalFormatting>
  <pageMargins left="0.7" right="0.7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Kaźmierczak-Dobrowolska</cp:lastModifiedBy>
  <cp:lastPrinted>2025-06-26T07:34:24Z</cp:lastPrinted>
  <dcterms:created xsi:type="dcterms:W3CDTF">2023-11-02T11:44:18Z</dcterms:created>
  <dcterms:modified xsi:type="dcterms:W3CDTF">2025-11-21T13:57:54Z</dcterms:modified>
</cp:coreProperties>
</file>